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По состоянию на отчетную дату" sheetId="1" r:id="rId1"/>
  </sheets>
  <definedNames>
    <definedName name="_xlnm.Print_Area" localSheetId="0">'По состоянию на отчетную дату'!$D$1:$V$27</definedName>
  </definedNames>
  <calcPr calcId="125725"/>
</workbook>
</file>

<file path=xl/calcChain.xml><?xml version="1.0" encoding="utf-8"?>
<calcChain xmlns="http://schemas.openxmlformats.org/spreadsheetml/2006/main">
  <c r="R13" i="1"/>
  <c r="Q21" l="1"/>
  <c r="R24"/>
  <c r="Q24"/>
  <c r="K24"/>
  <c r="L23"/>
  <c r="L24" s="1"/>
  <c r="L20"/>
  <c r="L21" s="1"/>
  <c r="K21"/>
  <c r="J21"/>
  <c r="Q13" l="1"/>
  <c r="G21" l="1"/>
  <c r="R18"/>
  <c r="G13"/>
  <c r="J24"/>
  <c r="G24"/>
  <c r="R21"/>
  <c r="R25" s="1"/>
  <c r="Q18" l="1"/>
  <c r="J18"/>
  <c r="K18"/>
  <c r="G18"/>
  <c r="G25" s="1"/>
  <c r="L9"/>
  <c r="L10"/>
  <c r="L11"/>
  <c r="L8"/>
  <c r="K13"/>
  <c r="J13"/>
  <c r="J25" s="1"/>
  <c r="K25" l="1"/>
  <c r="L18"/>
  <c r="Q25"/>
  <c r="L13"/>
  <c r="L25" l="1"/>
</calcChain>
</file>

<file path=xl/sharedStrings.xml><?xml version="1.0" encoding="utf-8"?>
<sst xmlns="http://schemas.openxmlformats.org/spreadsheetml/2006/main" count="153" uniqueCount="124">
  <si>
    <t>№ п/п</t>
  </si>
  <si>
    <t>Объем субсидии из областного бюджета (тыс. рублей)</t>
  </si>
  <si>
    <t>Акты по форме КС-2 и КС-3 (дата, номер)</t>
  </si>
  <si>
    <t>По состоянию на:</t>
  </si>
  <si>
    <t>(отчетная дата)</t>
  </si>
  <si>
    <t>Закупка для субъектов малого предпринимательства</t>
  </si>
  <si>
    <t>Дата подготовки Технического задания</t>
  </si>
  <si>
    <t>Дата размещения аукционной документации на сайте (дата подачи документов на торги)</t>
  </si>
  <si>
    <t>Дата подписания контракта, № контракта</t>
  </si>
  <si>
    <t>Первоначальная цена (НМЦК, в тыс. рублей)</t>
  </si>
  <si>
    <t>Фактическая цена контракта, в тыс. рублей</t>
  </si>
  <si>
    <t>Экономия, в тыс. рублей</t>
  </si>
  <si>
    <t>Адрес (гиперссылка) страницы контракта в ЕИС</t>
  </si>
  <si>
    <t>Капитальный ремонт медицинских блоков по адресу: г. Тольятти, ул. Матросова, 31</t>
  </si>
  <si>
    <t xml:space="preserve">Общество с ограниченной ответственностью «Грейд»,  ИНН 6321401277 </t>
  </si>
  <si>
    <t>да</t>
  </si>
  <si>
    <t>Капитальный ремонт медицинских блоков по адресу: г. Тольятти, ул. Кирова, 64</t>
  </si>
  <si>
    <t>Общество с ограниченной ответственностью «СТРОЙАРТМОНТАЖ», ИНН 6321346080</t>
  </si>
  <si>
    <t>Капитальный ремонт туалетов по адресу: г. Тольятти, ул. Кирова, 64</t>
  </si>
  <si>
    <t>Капитальный ремонт вентиляции по адресу: г. Тольятти, ул. Матросова, 31</t>
  </si>
  <si>
    <t>1.1.</t>
  </si>
  <si>
    <t>1.2.</t>
  </si>
  <si>
    <t>1.3.</t>
  </si>
  <si>
    <t>1.4.</t>
  </si>
  <si>
    <t>01.07.2016/ 20.06.2016</t>
  </si>
  <si>
    <t>Примечание</t>
  </si>
  <si>
    <t xml:space="preserve">Оплата </t>
  </si>
  <si>
    <t>Объем выполненных работ, в %</t>
  </si>
  <si>
    <t>-</t>
  </si>
  <si>
    <t xml:space="preserve">Капитальный ремонт здания (кровли) по адресу: г. Тольятти, ул. Лесная, д.13 </t>
  </si>
  <si>
    <t xml:space="preserve">Общество с ограниченной ответственностью «ЭНЕРГИЯ», ИНН  7807106953 </t>
  </si>
  <si>
    <t>http://zakupki.gov.ru/epz/contract/contractCard/common-info.html?reestrNumber=2632302269016000014</t>
  </si>
  <si>
    <t xml:space="preserve">Капитальный ремонт здания (замена деревянных дверных блоков на блоки из ПВХ) по адресу: г. Тольятти, ул. Лесная, д.13 </t>
  </si>
  <si>
    <t>http://zakupki.gov.ru/epz/contract/contractCard/common-info.html?reestrNumber=2632302269016000013</t>
  </si>
  <si>
    <t>Общество с ограниченной ответственностью «ЭТИКЕТ», ИНН 6321074573</t>
  </si>
  <si>
    <t>http://zakupki.gov.ru/epz/contract/contractCard/common-info.html?reestrNumber=2632302269016000015</t>
  </si>
  <si>
    <t xml:space="preserve">Капитальный ремонт здания ремонт (системы пожарного оповещения) по адресу: г. Тольятти, ул. Лесная, д.13 </t>
  </si>
  <si>
    <t>Общество с ограниченной ответственностью «ЦЕНТРПРОМБЕЗОПАСНОСТИ», ИНН 6317099342</t>
  </si>
  <si>
    <t>http://zakupki.gov.ru/epz/contract/extendedsearch/results.html?searchString=&amp;orderNumber=0142200001316006175&amp;openMode=USE_DEFAULT_PARAMS&amp;fz44=on&amp;priceFrom=0&amp;priceTo=200000000000&amp;contractStageList=0%2C1%2C2%2C3&amp;budgetaryFunds=on&amp;extraBudgetaryFunds=on</t>
  </si>
  <si>
    <t>2.1.</t>
  </si>
  <si>
    <t>2.2.</t>
  </si>
  <si>
    <t>2.3.</t>
  </si>
  <si>
    <t>2.4.</t>
  </si>
  <si>
    <t xml:space="preserve">Победитель </t>
  </si>
  <si>
    <t xml:space="preserve">Наименование учреждения </t>
  </si>
  <si>
    <t>Тольяттинское управление МОиН СО</t>
  </si>
  <si>
    <t>Итого по Тольяттинскому управлению МОиН СО:</t>
  </si>
  <si>
    <t xml:space="preserve">Капитальный ремонт здания (замена светильников на светодиодные (аварийные)  по адресу: г. Тольятти, ул. Лесная, д.13 </t>
  </si>
  <si>
    <t xml:space="preserve">Государственное бюджетное профессиональное образовательное учреждение Самарской области "Тольяттинский политехнический колледж" </t>
  </si>
  <si>
    <t>Выполнение подрядных работ по замене оконных блоков в рамках капитального ремонта для нужд ГБПОУ СО «ТПК» по адресу: Самарская область, г. Тольятти, ул. Комсомольская, 165.</t>
  </si>
  <si>
    <t>ООО "РАЙДО", ИНН: 6324039552.</t>
  </si>
  <si>
    <t>Договор с единственным поставщиком, без торгов</t>
  </si>
  <si>
    <t>Итого по ГПОУ СО "ТПК"</t>
  </si>
  <si>
    <t>Капитальный ремонт системы освещения учебного корпуса №1 для устранения замечаний Роспотребнадзора</t>
  </si>
  <si>
    <t xml:space="preserve">Да
</t>
  </si>
  <si>
    <t>4.1.</t>
  </si>
  <si>
    <t>4.2.</t>
  </si>
  <si>
    <t>Итого по ГБПОУ СО "Тольяттинский музыкальный колледж имени Р.К. Щедрина"</t>
  </si>
  <si>
    <t>Исп.: Сизенцов О.Н., 379850</t>
  </si>
  <si>
    <t>Государственное бюджетное профессиональное образовательное учреждение Самарской области "Тольяттинский музыкальный колледж имени Р.К. Щедрина"</t>
  </si>
  <si>
    <t>20.06.2016.               № 0142200001316005870_148673</t>
  </si>
  <si>
    <t xml:space="preserve">21.06.2016.                № 0142200001316006175 </t>
  </si>
  <si>
    <t>14.06.2016.                № 0142200001316005669</t>
  </si>
  <si>
    <t>№ 89-44/15 от 28.12.2015</t>
  </si>
  <si>
    <t>14.06.2016.               № 0142200001316005669</t>
  </si>
  <si>
    <t>14.06.2016.                 № 0142200001316005672</t>
  </si>
  <si>
    <t>Виды работ</t>
  </si>
  <si>
    <t>27.06.2016/ 01.07.2016</t>
  </si>
  <si>
    <t>КС-2 № 1 от 27.06.2016, КС-3 №1 от 27.06.2016</t>
  </si>
  <si>
    <t>КС-2 № 16 от 24.06.2016, КС-3 №16 от 24.06.2016</t>
  </si>
  <si>
    <t>27.06.2016 № 0142200001316005871_148673</t>
  </si>
  <si>
    <t>27.06.2016 № 0142200001316005872_148673</t>
  </si>
  <si>
    <t>1.5.</t>
  </si>
  <si>
    <t>http://zakupki.gov.ru/epz/order/notice/ea44/view/common-info.html?regNumber=0142200001316005871</t>
  </si>
  <si>
    <t>http://zakupki.gov.ru/epz/order/notice/ea44/view/common-info.html?regNumber=0142200001316005872</t>
  </si>
  <si>
    <t>http://zakupki.gov.ru/epz/order/notice/ea44/view/common-info.html?regNumber=0142200001316005873</t>
  </si>
  <si>
    <t>http://zakupki.gov.ru/epz/contract/contractCard/common-info.html?reestrNumber=2632301305416000009</t>
  </si>
  <si>
    <t>Капитальный ремонт  учебного корпуса №2 для устранения замечаний Госпожнадзора</t>
  </si>
  <si>
    <t>20.06.2016.    № 0142200001316005873_148673</t>
  </si>
  <si>
    <t>30.09.2016/ 27.06.2016</t>
  </si>
  <si>
    <t>30.06.2016/ 27.06.2016</t>
  </si>
  <si>
    <t>30.06.2016/ 24.06.2016</t>
  </si>
  <si>
    <t>Государственное бюджетное общеобразовательное учреждение Самарской области «Школа-интернат № 3 для обучающихся с ограниченными возможностями здоровья городского округа Тольятти»</t>
  </si>
  <si>
    <t>Государственное бюджетное общеобразовательное учреждение Самарской области «Школа-интернат № 5 для обучающихся с ограниченными возможностями здоровья городского округа Тольятти»</t>
  </si>
  <si>
    <t>Итого по ГБОУ школе-интернату № 5 г.о. Тольятти</t>
  </si>
  <si>
    <t>Итого по ГБОУ школе-интернату № 3 г.о. Тольятти</t>
  </si>
  <si>
    <t>Дата начала работ (план/ факт)</t>
  </si>
  <si>
    <t>Дата окончания работ (план/ факт)</t>
  </si>
  <si>
    <t xml:space="preserve">Работы выполнены и оплачены в полном объеме. </t>
  </si>
  <si>
    <t>3.1.</t>
  </si>
  <si>
    <t>3.2.</t>
  </si>
  <si>
    <t>http://zakupki.gov.ru/epz/order/notice/ea44/view/common-info.html?regNumber=0142200001316007775</t>
  </si>
  <si>
    <t>http://zakupki.gov.ru/epz/order/notice/ea44/view/common-info.html?regNumber=0142200001316007773</t>
  </si>
  <si>
    <t>Капитальный ремонт (реконструкция) ИТП (индивидуального теплового пункта) и замена водоводяного подогревателя ГВС для нужд ГБПОУ СО "ТПК" по адресу: Самарская область, г. Тольятти, ул. Комсомольская, 165.</t>
  </si>
  <si>
    <t>Выполнено. Оформлены акты по форме КС-2, КС-3. (КС-2 № 1 от 27.06.2016, КС-3 №1 от 27.06.2016). Платежное поручение № 904 от 12.07.2016 на сумму 905730 руб.</t>
  </si>
  <si>
    <t xml:space="preserve"> Выполнено. Оформлены акты по форме КС-2. КС-3 ( КС-2, КС-2 № 1 от 27.06.2016, КС-3 №1 от 27.06.2016). Платежное поручение № 903 от 12.07.2016 на 267382,84 руб.</t>
  </si>
  <si>
    <t>Выполнено. Оформлены акты по форме КС-2. КС-3 (КС-2 № 16 от 24.06.2016, КС-3 №16 от 24.06.2016). Платежное поручение № 902 от 07.07.2016 на сумму 58711,66 руб..</t>
  </si>
  <si>
    <t>01.06.2016/ 27.06.2016</t>
  </si>
  <si>
    <t>Средства выделены учреждению в соответствии с распоряжением министерства образования и науки Самарской области от 11.07.2016 № 494-р. В распоряжении ТУ МОиН СО от 12.07.2016 № 124-р определен срок для полного согласования с ГУОТ СО закупочной документации в АИС "Госзаказ" до 29.07.2016. Учреждение внесло изменения в план-график и СГОЗ, изменения согласованы от лица ГРБС - 15.07.2016.  Подготовлена для согласования Госфинконтроля новая редакция проектно-сметной документации. Заявка на проведение электронного аукциона создана  в АИС "Госзаказ" (Web-торги-КС) - 26.07.2016. После устранения замечаний, заявка повторно направлена в ГУОТ - 03.08.2016. Заявка на этапе рассмотрения в ГУОТ СО.</t>
  </si>
  <si>
    <t>ООО «Мастер КИП»,  ИНН: 6321175010</t>
  </si>
  <si>
    <t>ООО "'ПОЖТЕХСЕРВИСАУДИТ", ИНН: 6321301378</t>
  </si>
  <si>
    <t>26.08.2016/
26.08.2016</t>
  </si>
  <si>
    <t>26.08.2016. № 0142200001316008693_181003</t>
  </si>
  <si>
    <t xml:space="preserve">Заявка на  рассмотрении в ГУОТ СО  с 02.09.2016. </t>
  </si>
  <si>
    <t xml:space="preserve">Работы выполнены. Оплата выполненных работ проведена в полном объеме (платежное поручение № 2184 от 31.08.2016 на сумму в 120 тыс. рублей). </t>
  </si>
  <si>
    <t>КС-2: АКТ-229 от 24.08.2016. КС-3: ФЗ-229 от 24.08.2016.</t>
  </si>
  <si>
    <t>КС-2: АКТ-228 от 26.08.2016г. КС-3: ФЗ-228 от 26.08.2016.</t>
  </si>
  <si>
    <t>КС-2: АКТ-113 от 25.08.2016г. КС-3: ФЗ-113 от 25.08.2016.</t>
  </si>
  <si>
    <t>Работы выполнены и оплачены в полном объеме.  Платежное поручение № 2176 от 29.08.2016 на сумму в 341,531078 тыс. рублей.</t>
  </si>
  <si>
    <t>Работы выполнены и оплачены в полном объеме.  Платежное поручение № 2183 от 31.08.2016</t>
  </si>
  <si>
    <t>30.08.2016/-</t>
  </si>
  <si>
    <t>Выполнение работ. Подрядчик нарушил срок выполнения работ, предусмотренный контрактом. Заказчик планирует применить санкции к подрядчику по факту нарушения сроков выполнения работ.</t>
  </si>
  <si>
    <t>КС-2 № Акт-2179 от 30.06.2016, КС-3 № АКТ-2179 от 30.06.2016</t>
  </si>
  <si>
    <t>Выполнено. Платежное поручение № 901 от 07.07.2016 на сумму 36133,84 руб.</t>
  </si>
  <si>
    <t>Электронный аукцион № 0142200001316009049  проведен Итоговый протокол по результатам электронного аукциона подписан 07.09.2016. Контракт на стадии подписания сторонами. Нормативный срок подписания контракта - не ранее 18.09.2016.</t>
  </si>
  <si>
    <t>Заявка на проведение повторного аукциона находится на рассмотрении в Главном управлении организации торгов Самарской области с 02.09.2016. (заказчик устранил выявленные недостатки в аукционной документации и направил заявку на повторное рассмотрение).</t>
  </si>
  <si>
    <t>Повторный электронный аукцион № 0142200001316008693 проведен. Итоговый протокол по результатам электронного аукциона подписан  12.08.2016. Контракт заключен 26.08.2016. Выплачен аванс в объеме 840,76785 тыс. рублей (платежное поручение от 07.09.2016 № 520). Подрядчик приступил к выполнению работ. Выполнено 10% запланированных объемов работ.</t>
  </si>
  <si>
    <t>30.08.2016/ 26.08.2016</t>
  </si>
  <si>
    <t>30.08.2016/ 25.08.2016</t>
  </si>
  <si>
    <t>30.08.2016/ 24.08.2016</t>
  </si>
  <si>
    <t xml:space="preserve">Кредиторская задолженность за контракт 2015 года. Оплачена. Платежное поручение № 488 от 26.04.2016. Общая сумма погашенной задолженности составляет 232503 рублей. ООО "Райдо" отозвало иск из арбитражного суда по делу № А55-7997/2016 (подано ходатайство об оставлении иска без рассмотрения). Решение (определение) суда от 07 июня 2016 года до делу № А55-7997/2016 - исковые требования оставить без рассмотрения. Остаток  по Дополнительному соглашению № 2  от 22.04.2016 погашен в полном объеме (42 коп.,  платежное поручение № 521 от 27.04.2016). Кредиторская задолженность за 2015 год погашена в полном объеме (232503,42 рублей). 
  </t>
  </si>
  <si>
    <t>28.06.216, 22.08.2016 (повторная закупка)</t>
  </si>
  <si>
    <t>28.06.2016, 22.07.2016 (повторный аукцион)</t>
  </si>
  <si>
    <r>
      <t>Информация о прохождении в</t>
    </r>
    <r>
      <rPr>
        <b/>
        <u/>
        <sz val="14"/>
        <rFont val="Times New Roman"/>
        <family val="1"/>
        <charset val="204"/>
      </rPr>
      <t xml:space="preserve"> 2016</t>
    </r>
    <r>
      <rPr>
        <b/>
        <sz val="14"/>
        <rFont val="Times New Roman"/>
        <family val="1"/>
        <charset val="204"/>
      </rPr>
      <t xml:space="preserve"> году капитального ремонта в зданиях образовательных учреждений, подведомственных Тольяттинскому управлению министерства образования и науки Самарской области</t>
    </r>
  </si>
</sst>
</file>

<file path=xl/styles.xml><?xml version="1.0" encoding="utf-8"?>
<styleSheet xmlns="http://schemas.openxmlformats.org/spreadsheetml/2006/main">
  <numFmts count="8">
    <numFmt numFmtId="164" formatCode="_-* #,##0.00_р_._-;\-* #,##0.00_р_._-;_-* &quot;-&quot;??_р_._-;_-@_-"/>
    <numFmt numFmtId="165" formatCode="0.00000"/>
    <numFmt numFmtId="166" formatCode="0.000"/>
    <numFmt numFmtId="167" formatCode="#,##0.00000"/>
    <numFmt numFmtId="168" formatCode="#,##0.000"/>
    <numFmt numFmtId="169" formatCode="0.0000"/>
    <numFmt numFmtId="170" formatCode="0.0"/>
    <numFmt numFmtId="171" formatCode="0.00000000"/>
  </numFmts>
  <fonts count="14">
    <font>
      <sz val="11"/>
      <color theme="1"/>
      <name val="Calibri"/>
      <family val="2"/>
      <charset val="204"/>
      <scheme val="minor"/>
    </font>
    <font>
      <u/>
      <sz val="10.8"/>
      <color theme="10"/>
      <name val="Calibri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u/>
      <sz val="10.8"/>
      <name val="Calibri"/>
      <family val="2"/>
      <charset val="204"/>
    </font>
    <font>
      <sz val="11"/>
      <name val="Calibri"/>
      <family val="2"/>
      <charset val="204"/>
      <scheme val="minor"/>
    </font>
    <font>
      <vertAlign val="superscript"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u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164" fontId="10" fillId="0" borderId="0" applyFont="0" applyFill="0" applyBorder="0" applyAlignment="0" applyProtection="0"/>
  </cellStyleXfs>
  <cellXfs count="40"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right"/>
    </xf>
    <xf numFmtId="14" fontId="3" fillId="0" borderId="2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65" fontId="2" fillId="0" borderId="1" xfId="0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 applyProtection="1">
      <alignment horizontal="center" vertical="center" wrapText="1"/>
    </xf>
    <xf numFmtId="0" fontId="9" fillId="0" borderId="1" xfId="1" applyFont="1" applyFill="1" applyBorder="1" applyAlignment="1" applyProtection="1">
      <alignment wrapText="1"/>
    </xf>
    <xf numFmtId="167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169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left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wrapText="1"/>
    </xf>
    <xf numFmtId="0" fontId="4" fillId="0" borderId="1" xfId="1" applyFont="1" applyFill="1" applyBorder="1" applyAlignment="1" applyProtection="1">
      <alignment wrapText="1"/>
    </xf>
    <xf numFmtId="0" fontId="4" fillId="0" borderId="3" xfId="1" applyFont="1" applyFill="1" applyBorder="1" applyAlignment="1" applyProtection="1">
      <alignment wrapText="1"/>
    </xf>
    <xf numFmtId="0" fontId="2" fillId="0" borderId="1" xfId="2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5" fillId="0" borderId="0" xfId="0" applyFont="1"/>
    <xf numFmtId="166" fontId="2" fillId="0" borderId="1" xfId="0" applyNumberFormat="1" applyFont="1" applyBorder="1" applyAlignment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171" fontId="2" fillId="0" borderId="1" xfId="0" applyNumberFormat="1" applyFont="1" applyFill="1" applyBorder="1" applyAlignment="1">
      <alignment horizontal="center" vertical="center" wrapText="1"/>
    </xf>
    <xf numFmtId="170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/>
    <xf numFmtId="0" fontId="11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zakupki.gov.ru/epz/contract/contractCard/common-info.html?reestrNumber=2632301305416000009" TargetMode="External"/><Relationship Id="rId7" Type="http://schemas.openxmlformats.org/officeDocument/2006/relationships/hyperlink" Target="http://zakupki.gov.ru/epz/contract/extendedsearch/results.html?searchString=&amp;orderNumber=0142200001316006175&amp;openMode=USE_DEFAULT_PARAMS&amp;fz44=on&amp;priceFrom=0&amp;priceTo=200000000000&amp;contractStageList=0%2C1%2C2%2C3&amp;budgetaryFunds=on&amp;extraBudgetaryFunds=on" TargetMode="External"/><Relationship Id="rId2" Type="http://schemas.openxmlformats.org/officeDocument/2006/relationships/hyperlink" Target="http://zakupki.gov.ru/epz/contract/contractCard/common-info.html?reestrNumber=2632301305416000011" TargetMode="External"/><Relationship Id="rId1" Type="http://schemas.openxmlformats.org/officeDocument/2006/relationships/hyperlink" Target="http://zakupki.gov.ru/epz/contract/contractCard/common-info.html?reestrNumber=2632301305416000012" TargetMode="External"/><Relationship Id="rId6" Type="http://schemas.openxmlformats.org/officeDocument/2006/relationships/hyperlink" Target="http://zakupki.gov.ru/epz/order/notice/ea44/view/common-info.html?regNumber=0142200001316005871" TargetMode="External"/><Relationship Id="rId5" Type="http://schemas.openxmlformats.org/officeDocument/2006/relationships/hyperlink" Target="http://zakupki.gov.ru/epz/order/notice/ea44/view/common-info.html?regNumber=0142200001316007773" TargetMode="External"/><Relationship Id="rId4" Type="http://schemas.openxmlformats.org/officeDocument/2006/relationships/hyperlink" Target="http://zakupki.gov.ru/epz/order/notice/ea44/view/common-info.html?regNumber=01422000013160077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C27"/>
  <sheetViews>
    <sheetView showGridLines="0" tabSelected="1" view="pageBreakPreview" zoomScale="64" zoomScaleNormal="100" zoomScaleSheetLayoutView="64" workbookViewId="0">
      <selection activeCell="F4" sqref="F4"/>
    </sheetView>
  </sheetViews>
  <sheetFormatPr defaultRowHeight="15"/>
  <cols>
    <col min="1" max="1" width="6.85546875" style="31" customWidth="1"/>
    <col min="2" max="2" width="3" style="31" customWidth="1"/>
    <col min="3" max="3" width="12.28515625" style="31" customWidth="1"/>
    <col min="4" max="4" width="5" style="4" customWidth="1"/>
    <col min="5" max="5" width="25.7109375" style="4" customWidth="1"/>
    <col min="6" max="6" width="18.140625" style="4" customWidth="1"/>
    <col min="7" max="7" width="16.7109375" style="4" customWidth="1"/>
    <col min="8" max="8" width="14" style="4" customWidth="1"/>
    <col min="9" max="9" width="19.28515625" style="4" customWidth="1"/>
    <col min="10" max="10" width="18.140625" style="4" customWidth="1"/>
    <col min="11" max="11" width="17" style="4" customWidth="1"/>
    <col min="12" max="12" width="12.85546875" style="4" customWidth="1"/>
    <col min="13" max="13" width="15" style="4" customWidth="1"/>
    <col min="14" max="14" width="12.42578125" style="4" customWidth="1"/>
    <col min="15" max="15" width="11.7109375" style="4" customWidth="1"/>
    <col min="16" max="16" width="13.7109375" style="4" customWidth="1"/>
    <col min="17" max="17" width="15.5703125" style="4" customWidth="1"/>
    <col min="18" max="18" width="13.140625" style="4" bestFit="1" customWidth="1"/>
    <col min="19" max="19" width="19.42578125" style="4" customWidth="1"/>
    <col min="20" max="20" width="22.42578125" style="5" customWidth="1"/>
    <col min="21" max="21" width="18.42578125" style="6" customWidth="1"/>
    <col min="22" max="22" width="29.85546875" style="37" customWidth="1"/>
    <col min="24" max="24" width="24.5703125" customWidth="1"/>
    <col min="25" max="25" width="9.5703125" bestFit="1" customWidth="1"/>
    <col min="26" max="26" width="10.5703125" bestFit="1" customWidth="1"/>
    <col min="28" max="28" width="9.28515625" bestFit="1" customWidth="1"/>
    <col min="29" max="29" width="9.140625" style="31"/>
    <col min="30" max="16384" width="9.140625" style="4"/>
  </cols>
  <sheetData>
    <row r="3" spans="4:22" ht="37.5" customHeight="1">
      <c r="D3" s="38" t="s">
        <v>123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</row>
    <row r="4" spans="4:22">
      <c r="E4" s="7" t="s">
        <v>3</v>
      </c>
      <c r="F4" s="8">
        <v>42625</v>
      </c>
    </row>
    <row r="5" spans="4:22" ht="15" customHeight="1">
      <c r="E5" s="7"/>
      <c r="F5" s="9" t="s">
        <v>4</v>
      </c>
    </row>
    <row r="6" spans="4:22" ht="104.25" customHeight="1">
      <c r="D6" s="2" t="s">
        <v>0</v>
      </c>
      <c r="E6" s="2" t="s">
        <v>44</v>
      </c>
      <c r="F6" s="2" t="s">
        <v>66</v>
      </c>
      <c r="G6" s="2" t="s">
        <v>1</v>
      </c>
      <c r="H6" s="2" t="s">
        <v>6</v>
      </c>
      <c r="I6" s="2" t="s">
        <v>7</v>
      </c>
      <c r="J6" s="2" t="s">
        <v>9</v>
      </c>
      <c r="K6" s="2" t="s">
        <v>10</v>
      </c>
      <c r="L6" s="2" t="s">
        <v>11</v>
      </c>
      <c r="M6" s="2" t="s">
        <v>43</v>
      </c>
      <c r="N6" s="2" t="s">
        <v>8</v>
      </c>
      <c r="O6" s="2" t="s">
        <v>86</v>
      </c>
      <c r="P6" s="2" t="s">
        <v>87</v>
      </c>
      <c r="Q6" s="2" t="s">
        <v>27</v>
      </c>
      <c r="R6" s="2" t="s">
        <v>26</v>
      </c>
      <c r="S6" s="2" t="s">
        <v>2</v>
      </c>
      <c r="T6" s="2" t="s">
        <v>5</v>
      </c>
      <c r="U6" s="2" t="s">
        <v>12</v>
      </c>
      <c r="V6" s="2" t="s">
        <v>25</v>
      </c>
    </row>
    <row r="7" spans="4:22" ht="28.5" customHeight="1">
      <c r="D7" s="2"/>
      <c r="E7" s="1" t="s">
        <v>45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4:22" ht="138.75" customHeight="1">
      <c r="D8" s="2" t="s">
        <v>20</v>
      </c>
      <c r="E8" s="1" t="s">
        <v>82</v>
      </c>
      <c r="F8" s="1" t="s">
        <v>13</v>
      </c>
      <c r="G8" s="13">
        <v>375.78023999999999</v>
      </c>
      <c r="H8" s="3">
        <v>42487</v>
      </c>
      <c r="I8" s="3">
        <v>42121</v>
      </c>
      <c r="J8" s="13">
        <v>375.78023999999999</v>
      </c>
      <c r="K8" s="13">
        <v>257.40953000000002</v>
      </c>
      <c r="L8" s="13">
        <f>J8-K8</f>
        <v>118.37070999999997</v>
      </c>
      <c r="M8" s="1" t="s">
        <v>14</v>
      </c>
      <c r="N8" s="3" t="s">
        <v>60</v>
      </c>
      <c r="O8" s="2" t="s">
        <v>97</v>
      </c>
      <c r="P8" s="3" t="s">
        <v>117</v>
      </c>
      <c r="Q8" s="2">
        <v>100</v>
      </c>
      <c r="R8" s="2">
        <v>257.40953000000002</v>
      </c>
      <c r="S8" s="19" t="s">
        <v>106</v>
      </c>
      <c r="T8" s="2" t="s">
        <v>15</v>
      </c>
      <c r="U8" s="21" t="s">
        <v>73</v>
      </c>
      <c r="V8" s="1" t="s">
        <v>109</v>
      </c>
    </row>
    <row r="9" spans="4:22" ht="137.25" customHeight="1">
      <c r="D9" s="2" t="s">
        <v>21</v>
      </c>
      <c r="E9" s="1" t="s">
        <v>82</v>
      </c>
      <c r="F9" s="1" t="s">
        <v>16</v>
      </c>
      <c r="G9" s="14">
        <v>588.84716000000003</v>
      </c>
      <c r="H9" s="3">
        <v>42487</v>
      </c>
      <c r="I9" s="3">
        <v>42121</v>
      </c>
      <c r="J9" s="14">
        <v>588.84716000000003</v>
      </c>
      <c r="K9" s="13">
        <v>341.53107999999997</v>
      </c>
      <c r="L9" s="13">
        <f t="shared" ref="L9:L11" si="0">J9-K9</f>
        <v>247.31608000000006</v>
      </c>
      <c r="M9" s="1" t="s">
        <v>17</v>
      </c>
      <c r="N9" s="2" t="s">
        <v>70</v>
      </c>
      <c r="O9" s="3" t="s">
        <v>67</v>
      </c>
      <c r="P9" s="3" t="s">
        <v>118</v>
      </c>
      <c r="Q9" s="2">
        <v>100</v>
      </c>
      <c r="R9" s="2">
        <v>341.53107999999997</v>
      </c>
      <c r="S9" s="19" t="s">
        <v>107</v>
      </c>
      <c r="T9" s="2" t="s">
        <v>15</v>
      </c>
      <c r="U9" s="21" t="s">
        <v>74</v>
      </c>
      <c r="V9" s="1" t="s">
        <v>108</v>
      </c>
    </row>
    <row r="10" spans="4:22" ht="181.5" customHeight="1">
      <c r="D10" s="2" t="s">
        <v>22</v>
      </c>
      <c r="E10" s="1" t="s">
        <v>82</v>
      </c>
      <c r="F10" s="1" t="s">
        <v>18</v>
      </c>
      <c r="G10" s="26">
        <v>2016.91</v>
      </c>
      <c r="H10" s="3">
        <v>42487</v>
      </c>
      <c r="I10" s="3">
        <v>42121</v>
      </c>
      <c r="J10" s="26">
        <v>2016.91</v>
      </c>
      <c r="K10" s="15">
        <v>1008.455</v>
      </c>
      <c r="L10" s="13">
        <f t="shared" si="0"/>
        <v>1008.455</v>
      </c>
      <c r="M10" s="1" t="s">
        <v>17</v>
      </c>
      <c r="N10" s="3" t="s">
        <v>71</v>
      </c>
      <c r="O10" s="3" t="s">
        <v>67</v>
      </c>
      <c r="P10" s="3" t="s">
        <v>110</v>
      </c>
      <c r="Q10" s="2">
        <v>95</v>
      </c>
      <c r="R10" s="2"/>
      <c r="S10" s="10"/>
      <c r="T10" s="2" t="s">
        <v>15</v>
      </c>
      <c r="U10" s="21" t="s">
        <v>75</v>
      </c>
      <c r="V10" s="1" t="s">
        <v>111</v>
      </c>
    </row>
    <row r="11" spans="4:22" ht="169.5" customHeight="1">
      <c r="D11" s="2" t="s">
        <v>23</v>
      </c>
      <c r="E11" s="1" t="s">
        <v>82</v>
      </c>
      <c r="F11" s="1" t="s">
        <v>19</v>
      </c>
      <c r="G11" s="10">
        <v>224.23912000000001</v>
      </c>
      <c r="H11" s="3">
        <v>42487</v>
      </c>
      <c r="I11" s="3">
        <v>42121</v>
      </c>
      <c r="J11" s="10">
        <v>224.23912000000001</v>
      </c>
      <c r="K11" s="15">
        <v>120</v>
      </c>
      <c r="L11" s="13">
        <f t="shared" si="0"/>
        <v>104.23912000000001</v>
      </c>
      <c r="M11" s="1" t="s">
        <v>14</v>
      </c>
      <c r="N11" s="3" t="s">
        <v>78</v>
      </c>
      <c r="O11" s="18" t="s">
        <v>24</v>
      </c>
      <c r="P11" s="3" t="s">
        <v>119</v>
      </c>
      <c r="Q11" s="2">
        <v>100</v>
      </c>
      <c r="R11" s="32">
        <v>120</v>
      </c>
      <c r="S11" s="19" t="s">
        <v>105</v>
      </c>
      <c r="T11" s="2" t="s">
        <v>15</v>
      </c>
      <c r="U11" s="22" t="s">
        <v>76</v>
      </c>
      <c r="V11" s="1" t="s">
        <v>104</v>
      </c>
    </row>
    <row r="12" spans="4:22" ht="192.75" customHeight="1">
      <c r="D12" s="2" t="s">
        <v>72</v>
      </c>
      <c r="E12" s="1" t="s">
        <v>82</v>
      </c>
      <c r="F12" s="1"/>
      <c r="G12" s="10">
        <v>3.48E-3</v>
      </c>
      <c r="H12" s="3" t="s">
        <v>28</v>
      </c>
      <c r="I12" s="3" t="s">
        <v>28</v>
      </c>
      <c r="J12" s="10">
        <v>3.48E-3</v>
      </c>
      <c r="K12" s="15"/>
      <c r="L12" s="13"/>
      <c r="M12" s="1"/>
      <c r="N12" s="3"/>
      <c r="O12" s="18"/>
      <c r="P12" s="3"/>
      <c r="Q12" s="2">
        <v>0</v>
      </c>
      <c r="R12" s="18"/>
      <c r="S12" s="10"/>
      <c r="T12" s="2"/>
      <c r="U12" s="20"/>
      <c r="V12" s="27"/>
    </row>
    <row r="13" spans="4:22" ht="42" customHeight="1">
      <c r="D13" s="2"/>
      <c r="E13" s="1" t="s">
        <v>85</v>
      </c>
      <c r="F13" s="2"/>
      <c r="G13" s="10">
        <f>SUM(G8:G12)</f>
        <v>3205.78</v>
      </c>
      <c r="H13" s="35"/>
      <c r="I13" s="3"/>
      <c r="J13" s="10">
        <f>SUM(J8:J11)</f>
        <v>3205.7765200000003</v>
      </c>
      <c r="K13" s="13">
        <f>SUM(K8:K11)</f>
        <v>1727.39561</v>
      </c>
      <c r="L13" s="13">
        <f>SUM(L8:L11)</f>
        <v>1478.3809100000001</v>
      </c>
      <c r="M13" s="2"/>
      <c r="N13" s="3"/>
      <c r="O13" s="18"/>
      <c r="P13" s="2"/>
      <c r="Q13" s="2">
        <f>AVERAGE(Q8:Q12)</f>
        <v>79</v>
      </c>
      <c r="R13" s="18">
        <f>SUM(R8:R12)</f>
        <v>718.94060999999999</v>
      </c>
      <c r="S13" s="10"/>
      <c r="T13" s="2"/>
      <c r="U13" s="12"/>
      <c r="V13" s="27"/>
    </row>
    <row r="14" spans="4:22" ht="135.75" customHeight="1">
      <c r="D14" s="2" t="s">
        <v>39</v>
      </c>
      <c r="E14" s="1" t="s">
        <v>83</v>
      </c>
      <c r="F14" s="1" t="s">
        <v>29</v>
      </c>
      <c r="G14" s="16">
        <v>1589</v>
      </c>
      <c r="H14" s="3">
        <v>42484</v>
      </c>
      <c r="I14" s="3">
        <v>42486</v>
      </c>
      <c r="J14" s="16">
        <v>1589</v>
      </c>
      <c r="K14" s="16">
        <v>905.73</v>
      </c>
      <c r="L14" s="2">
        <v>683.27</v>
      </c>
      <c r="M14" s="1" t="s">
        <v>30</v>
      </c>
      <c r="N14" s="3" t="s">
        <v>65</v>
      </c>
      <c r="O14" s="3">
        <v>42535</v>
      </c>
      <c r="P14" s="3" t="s">
        <v>79</v>
      </c>
      <c r="Q14" s="23">
        <v>100</v>
      </c>
      <c r="R14" s="16">
        <v>905.73</v>
      </c>
      <c r="S14" s="10" t="s">
        <v>68</v>
      </c>
      <c r="T14" s="2" t="s">
        <v>15</v>
      </c>
      <c r="U14" s="11" t="s">
        <v>31</v>
      </c>
      <c r="V14" s="19" t="s">
        <v>94</v>
      </c>
    </row>
    <row r="15" spans="4:22" ht="129.75" customHeight="1">
      <c r="D15" s="2" t="s">
        <v>40</v>
      </c>
      <c r="E15" s="1" t="s">
        <v>83</v>
      </c>
      <c r="F15" s="1" t="s">
        <v>32</v>
      </c>
      <c r="G15" s="2">
        <v>387.51152000000002</v>
      </c>
      <c r="H15" s="3">
        <v>42484</v>
      </c>
      <c r="I15" s="3">
        <v>42486</v>
      </c>
      <c r="J15" s="2">
        <v>387.51152000000002</v>
      </c>
      <c r="K15" s="10">
        <v>267.38283999999999</v>
      </c>
      <c r="L15" s="2">
        <v>120.12868</v>
      </c>
      <c r="M15" s="1" t="s">
        <v>30</v>
      </c>
      <c r="N15" s="3" t="s">
        <v>64</v>
      </c>
      <c r="O15" s="3">
        <v>42535</v>
      </c>
      <c r="P15" s="3" t="s">
        <v>80</v>
      </c>
      <c r="Q15" s="23">
        <v>100</v>
      </c>
      <c r="R15" s="10">
        <v>267.38283999999999</v>
      </c>
      <c r="S15" s="10" t="s">
        <v>68</v>
      </c>
      <c r="T15" s="2" t="s">
        <v>15</v>
      </c>
      <c r="U15" s="2" t="s">
        <v>33</v>
      </c>
      <c r="V15" s="19" t="s">
        <v>95</v>
      </c>
    </row>
    <row r="16" spans="4:22" ht="142.5" customHeight="1">
      <c r="D16" s="2" t="s">
        <v>41</v>
      </c>
      <c r="E16" s="1" t="s">
        <v>83</v>
      </c>
      <c r="F16" s="1" t="s">
        <v>47</v>
      </c>
      <c r="G16" s="10">
        <v>63.472059999999999</v>
      </c>
      <c r="H16" s="3">
        <v>42484</v>
      </c>
      <c r="I16" s="3">
        <v>42486</v>
      </c>
      <c r="J16" s="10">
        <v>63.472059999999999</v>
      </c>
      <c r="K16" s="10">
        <v>58.711660000000002</v>
      </c>
      <c r="L16" s="10">
        <v>4.7603999999999997</v>
      </c>
      <c r="M16" s="1" t="s">
        <v>34</v>
      </c>
      <c r="N16" s="3" t="s">
        <v>62</v>
      </c>
      <c r="O16" s="3">
        <v>42535</v>
      </c>
      <c r="P16" s="3" t="s">
        <v>81</v>
      </c>
      <c r="Q16" s="23">
        <v>100</v>
      </c>
      <c r="R16" s="10">
        <v>58.711660000000002</v>
      </c>
      <c r="S16" s="10" t="s">
        <v>69</v>
      </c>
      <c r="T16" s="2" t="s">
        <v>15</v>
      </c>
      <c r="U16" s="11" t="s">
        <v>35</v>
      </c>
      <c r="V16" s="19" t="s">
        <v>96</v>
      </c>
    </row>
    <row r="17" spans="4:22" ht="234" customHeight="1">
      <c r="D17" s="2" t="s">
        <v>42</v>
      </c>
      <c r="E17" s="1" t="s">
        <v>83</v>
      </c>
      <c r="F17" s="1" t="s">
        <v>36</v>
      </c>
      <c r="G17" s="10">
        <v>36.315420000000003</v>
      </c>
      <c r="H17" s="3">
        <v>42484</v>
      </c>
      <c r="I17" s="3">
        <v>42486</v>
      </c>
      <c r="J17" s="10">
        <v>36.315420000000003</v>
      </c>
      <c r="K17" s="10">
        <v>36.133839999999999</v>
      </c>
      <c r="L17" s="10">
        <v>0.18157999999999999</v>
      </c>
      <c r="M17" s="1" t="s">
        <v>37</v>
      </c>
      <c r="N17" s="3" t="s">
        <v>61</v>
      </c>
      <c r="O17" s="3">
        <v>42535</v>
      </c>
      <c r="P17" s="3">
        <v>42561</v>
      </c>
      <c r="Q17" s="23">
        <v>100</v>
      </c>
      <c r="R17" s="10">
        <v>36.133839999999999</v>
      </c>
      <c r="S17" s="19" t="s">
        <v>112</v>
      </c>
      <c r="T17" s="2" t="s">
        <v>15</v>
      </c>
      <c r="U17" s="33" t="s">
        <v>38</v>
      </c>
      <c r="V17" s="19" t="s">
        <v>113</v>
      </c>
    </row>
    <row r="18" spans="4:22" ht="38.25" customHeight="1">
      <c r="D18" s="2"/>
      <c r="E18" s="1" t="s">
        <v>84</v>
      </c>
      <c r="F18" s="2"/>
      <c r="G18" s="10">
        <f>SUM(G14:G17)</f>
        <v>2076.299</v>
      </c>
      <c r="H18" s="3"/>
      <c r="I18" s="3"/>
      <c r="J18" s="10">
        <f>SUM(J14:J17)</f>
        <v>2076.299</v>
      </c>
      <c r="K18" s="10">
        <f t="shared" ref="K18" si="1">SUM(K14:K17)</f>
        <v>1267.9583399999999</v>
      </c>
      <c r="L18" s="10">
        <f>J18-K18</f>
        <v>808.34066000000007</v>
      </c>
      <c r="M18" s="2"/>
      <c r="N18" s="3"/>
      <c r="O18" s="18"/>
      <c r="P18" s="2"/>
      <c r="Q18" s="26">
        <f>AVERAGE(Q14:Q17)</f>
        <v>100</v>
      </c>
      <c r="R18" s="10">
        <f>SUM(R14:R17)</f>
        <v>1267.9583399999999</v>
      </c>
      <c r="S18" s="10"/>
      <c r="T18" s="2"/>
      <c r="U18" s="12"/>
      <c r="V18" s="27" t="s">
        <v>88</v>
      </c>
    </row>
    <row r="19" spans="4:22" ht="353.25" customHeight="1">
      <c r="D19" s="2" t="s">
        <v>89</v>
      </c>
      <c r="E19" s="28" t="s">
        <v>48</v>
      </c>
      <c r="F19" s="1" t="s">
        <v>49</v>
      </c>
      <c r="G19" s="13">
        <v>232.50342000000001</v>
      </c>
      <c r="H19" s="17" t="s">
        <v>51</v>
      </c>
      <c r="I19" s="17" t="s">
        <v>51</v>
      </c>
      <c r="J19" s="13">
        <v>232.50342000000001</v>
      </c>
      <c r="K19" s="13">
        <v>232.50342000000001</v>
      </c>
      <c r="L19" s="13">
        <v>0</v>
      </c>
      <c r="M19" s="2" t="s">
        <v>50</v>
      </c>
      <c r="N19" s="3" t="s">
        <v>63</v>
      </c>
      <c r="O19" s="3">
        <v>42366</v>
      </c>
      <c r="P19" s="3">
        <v>42366</v>
      </c>
      <c r="Q19" s="2">
        <v>100</v>
      </c>
      <c r="R19" s="13">
        <v>232.50342000000001</v>
      </c>
      <c r="S19" s="10"/>
      <c r="T19" s="2"/>
      <c r="U19" s="12"/>
      <c r="V19" s="27" t="s">
        <v>120</v>
      </c>
    </row>
    <row r="20" spans="4:22" ht="258.75" customHeight="1">
      <c r="D20" s="2" t="s">
        <v>90</v>
      </c>
      <c r="E20" s="28" t="s">
        <v>48</v>
      </c>
      <c r="F20" s="1" t="s">
        <v>93</v>
      </c>
      <c r="G20" s="13">
        <v>3995.6</v>
      </c>
      <c r="H20" s="3">
        <v>42578</v>
      </c>
      <c r="I20" s="3">
        <v>42578</v>
      </c>
      <c r="J20" s="25">
        <v>3995.6</v>
      </c>
      <c r="K20" s="13">
        <v>2876.8319999999999</v>
      </c>
      <c r="L20" s="13">
        <f>J20-K20</f>
        <v>1118.768</v>
      </c>
      <c r="M20" s="2" t="s">
        <v>99</v>
      </c>
      <c r="N20" s="3" t="s">
        <v>28</v>
      </c>
      <c r="O20" s="3" t="s">
        <v>28</v>
      </c>
      <c r="P20" s="3" t="s">
        <v>28</v>
      </c>
      <c r="Q20" s="2">
        <v>0</v>
      </c>
      <c r="R20" s="15" t="s">
        <v>28</v>
      </c>
      <c r="S20" s="10" t="s">
        <v>98</v>
      </c>
      <c r="T20" s="2"/>
      <c r="U20" s="12"/>
      <c r="V20" s="27" t="s">
        <v>114</v>
      </c>
    </row>
    <row r="21" spans="4:22" ht="42" customHeight="1">
      <c r="D21" s="2"/>
      <c r="E21" s="28" t="s">
        <v>52</v>
      </c>
      <c r="F21" s="13"/>
      <c r="G21" s="10">
        <f>SUM(G19:G20)</f>
        <v>4228.1034199999995</v>
      </c>
      <c r="H21" s="3"/>
      <c r="I21" s="3"/>
      <c r="J21" s="10">
        <f>SUM(J19:J20)</f>
        <v>4228.1034199999995</v>
      </c>
      <c r="K21" s="13">
        <f>SUM(K19:K20)</f>
        <v>3109.3354199999999</v>
      </c>
      <c r="L21" s="13">
        <f>SUM(L19:L20)</f>
        <v>1118.768</v>
      </c>
      <c r="M21" s="2"/>
      <c r="N21" s="3"/>
      <c r="O21" s="18"/>
      <c r="P21" s="2"/>
      <c r="Q21" s="2">
        <f>AVERAGE(Q19:Q20)</f>
        <v>50</v>
      </c>
      <c r="R21" s="10">
        <f>R19</f>
        <v>232.50342000000001</v>
      </c>
      <c r="S21" s="10"/>
      <c r="T21" s="2"/>
      <c r="U21" s="12"/>
      <c r="V21" s="27" t="s">
        <v>28</v>
      </c>
    </row>
    <row r="22" spans="4:22" ht="408.75" customHeight="1">
      <c r="D22" s="2" t="s">
        <v>55</v>
      </c>
      <c r="E22" s="1" t="s">
        <v>59</v>
      </c>
      <c r="F22" s="1" t="s">
        <v>53</v>
      </c>
      <c r="G22" s="2">
        <v>500.94400000000002</v>
      </c>
      <c r="H22" s="2" t="s">
        <v>121</v>
      </c>
      <c r="I22" s="2" t="s">
        <v>103</v>
      </c>
      <c r="J22" s="2">
        <v>500.94400000000002</v>
      </c>
      <c r="K22" s="2"/>
      <c r="L22" s="2"/>
      <c r="M22" s="2"/>
      <c r="N22" s="3"/>
      <c r="O22" s="2"/>
      <c r="P22" s="2"/>
      <c r="Q22" s="2">
        <v>0</v>
      </c>
      <c r="R22" s="2"/>
      <c r="S22" s="19"/>
      <c r="T22" s="2" t="s">
        <v>54</v>
      </c>
      <c r="U22" s="24" t="s">
        <v>92</v>
      </c>
      <c r="V22" s="1" t="s">
        <v>115</v>
      </c>
    </row>
    <row r="23" spans="4:22" ht="396" customHeight="1">
      <c r="D23" s="2" t="s">
        <v>56</v>
      </c>
      <c r="E23" s="1" t="s">
        <v>59</v>
      </c>
      <c r="F23" s="1" t="s">
        <v>77</v>
      </c>
      <c r="G23" s="18">
        <v>2874.42</v>
      </c>
      <c r="H23" s="3" t="s">
        <v>122</v>
      </c>
      <c r="I23" s="34">
        <v>42579</v>
      </c>
      <c r="J23" s="18">
        <v>2874.42</v>
      </c>
      <c r="K23" s="10">
        <v>2802.5594999999998</v>
      </c>
      <c r="L23" s="10">
        <f>J23-K23</f>
        <v>71.860500000000229</v>
      </c>
      <c r="M23" s="2" t="s">
        <v>100</v>
      </c>
      <c r="N23" s="2" t="s">
        <v>102</v>
      </c>
      <c r="O23" s="2" t="s">
        <v>101</v>
      </c>
      <c r="P23" s="3">
        <v>42673</v>
      </c>
      <c r="Q23" s="2">
        <v>10</v>
      </c>
      <c r="R23" s="2">
        <v>840.76784999999995</v>
      </c>
      <c r="S23" s="19"/>
      <c r="T23" s="2" t="s">
        <v>54</v>
      </c>
      <c r="U23" s="24" t="s">
        <v>91</v>
      </c>
      <c r="V23" s="1" t="s">
        <v>116</v>
      </c>
    </row>
    <row r="24" spans="4:22" ht="57.75" customHeight="1">
      <c r="D24" s="2"/>
      <c r="E24" s="1" t="s">
        <v>57</v>
      </c>
      <c r="F24" s="2"/>
      <c r="G24" s="10">
        <f>G23+G22</f>
        <v>3375.364</v>
      </c>
      <c r="H24" s="3"/>
      <c r="I24" s="3"/>
      <c r="J24" s="10">
        <f>J23+J22</f>
        <v>3375.364</v>
      </c>
      <c r="K24" s="10">
        <f>K23+K22</f>
        <v>2802.5594999999998</v>
      </c>
      <c r="L24" s="10">
        <f>L23+L22</f>
        <v>71.860500000000229</v>
      </c>
      <c r="M24" s="2"/>
      <c r="N24" s="3"/>
      <c r="O24" s="18"/>
      <c r="P24" s="2"/>
      <c r="Q24" s="36">
        <f>AVERAGE(Q22:Q23)</f>
        <v>5</v>
      </c>
      <c r="R24" s="10">
        <f>R23+R22</f>
        <v>840.76784999999995</v>
      </c>
      <c r="S24" s="10"/>
      <c r="T24" s="2"/>
      <c r="U24" s="12"/>
      <c r="V24" s="18"/>
    </row>
    <row r="25" spans="4:22" ht="45.75" customHeight="1">
      <c r="D25" s="2"/>
      <c r="E25" s="1" t="s">
        <v>46</v>
      </c>
      <c r="F25" s="2"/>
      <c r="G25" s="10">
        <f>G24+G21+G18+G13</f>
        <v>12885.546420000001</v>
      </c>
      <c r="H25" s="3"/>
      <c r="I25" s="3"/>
      <c r="J25" s="10">
        <f>J24+J21+J18+J13</f>
        <v>12885.542939999999</v>
      </c>
      <c r="K25" s="10">
        <f>K24+K21+K18+K13</f>
        <v>8907.2488699999994</v>
      </c>
      <c r="L25" s="10">
        <f>L24+L21+L18+L13</f>
        <v>3477.3500700000004</v>
      </c>
      <c r="M25" s="2"/>
      <c r="N25" s="3"/>
      <c r="O25" s="18"/>
      <c r="P25" s="2"/>
      <c r="Q25" s="26">
        <f>AVERAGE(Q24,Q21,Q18,Q13)</f>
        <v>58.5</v>
      </c>
      <c r="R25" s="25">
        <f>R24+R21+R18+R13</f>
        <v>3060.17022</v>
      </c>
      <c r="S25" s="10"/>
      <c r="T25" s="2"/>
      <c r="U25" s="12"/>
      <c r="V25" s="18"/>
    </row>
    <row r="26" spans="4:22" ht="20.25" customHeight="1">
      <c r="D26" s="6"/>
      <c r="E26" s="4" t="s">
        <v>58</v>
      </c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6"/>
      <c r="R26" s="6"/>
      <c r="S26" s="6"/>
      <c r="V26" s="6"/>
    </row>
    <row r="27" spans="4:22" ht="16.5" customHeight="1">
      <c r="D27" s="6"/>
      <c r="E27" s="30"/>
      <c r="F27" s="30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V27" s="6"/>
    </row>
  </sheetData>
  <mergeCells count="1">
    <mergeCell ref="D3:V3"/>
  </mergeCells>
  <hyperlinks>
    <hyperlink ref="U9" r:id="rId1" display="http://zakupki.gov.ru/epz/contract/contractCard/common-info.html?reestrNumber=2632301305416000012"/>
    <hyperlink ref="U10" r:id="rId2" display="http://zakupki.gov.ru/epz/contract/contractCard/common-info.html?reestrNumber=2632301305416000011"/>
    <hyperlink ref="U11" r:id="rId3"/>
    <hyperlink ref="U23" r:id="rId4"/>
    <hyperlink ref="U22" r:id="rId5"/>
    <hyperlink ref="U8" r:id="rId6"/>
    <hyperlink ref="U17" r:id="rId7"/>
  </hyperlinks>
  <pageMargins left="0.19685039370078741" right="0.23622047244094491" top="0.23622047244094491" bottom="0.19685039370078741" header="0.23622047244094491" footer="0.19685039370078741"/>
  <pageSetup paperSize="9" scale="42" orientation="landscape" horizontalDpi="180" verticalDpi="180" r:id="rId8"/>
  <rowBreaks count="3" manualBreakCount="3">
    <brk id="11" min="3" max="21" man="1"/>
    <brk id="18" min="3" max="21" man="1"/>
    <brk id="21" min="3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 состоянию на отчетную дату</vt:lpstr>
      <vt:lpstr>'По состоянию на отчетную дату'!Область_печати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2016-09-12T06:50:05Z</dcterms:modified>
</cp:coreProperties>
</file>